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<sst xmlns="http://schemas.openxmlformats.org/spreadsheetml/2006/main" count="125" uniqueCount="58">
  <si>
    <t>Aufhebung von Teilung/Integration; Zusammenlegung von Klassen/Kursen</t>
  </si>
  <si>
    <t>Vertretungsreserve</t>
  </si>
  <si>
    <t>Geleistete Mehrarbeit</t>
  </si>
  <si>
    <t>Tagaktuelle Änderungen im Stundenplan</t>
  </si>
  <si>
    <t>Sonstige Maßnahmen</t>
  </si>
  <si>
    <t>2013/2014</t>
  </si>
  <si>
    <t>2012/2013</t>
  </si>
  <si>
    <t>2011/2012</t>
  </si>
  <si>
    <t>2010/2011</t>
  </si>
  <si>
    <t>Vertretungskategorie</t>
  </si>
  <si>
    <t>Schuljahr</t>
  </si>
  <si>
    <t>Wochenstunden</t>
  </si>
  <si>
    <t>Anteil am Vertretungsanfall</t>
  </si>
  <si>
    <t>Anteil am gesam-ten zu erteilenden Unterricht</t>
  </si>
  <si>
    <t>Durchschnitt 2010 bis 2014</t>
  </si>
  <si>
    <t>insgesamt zu erteilender Unterricht</t>
  </si>
  <si>
    <t>Durchschnitt 2010 bis 2013</t>
  </si>
  <si>
    <t>insgesamt zu erteilender Unterricht in Wochenstunden</t>
  </si>
  <si>
    <t>Vertretungsanfall an öffentlichen allgemein bildenden Schulen nach Kategorien in den vergangenen vier Schuljahren</t>
  </si>
  <si>
    <t>Anfallkategorie</t>
  </si>
  <si>
    <t>Negative Bilanz</t>
  </si>
  <si>
    <t>Krankheit, Kur, Mutterschutz usw.</t>
  </si>
  <si>
    <t>Fort- und Weiterbildung; Sonderurlaub</t>
  </si>
  <si>
    <t>Dienstliche Abwesenheit und schulische Veranstaltungen</t>
  </si>
  <si>
    <t>Sonstige Gründe</t>
  </si>
  <si>
    <t>Summe (= Vertretungsanfall)</t>
  </si>
  <si>
    <t>Unterrichtsausfall</t>
  </si>
  <si>
    <t>Summe Vertretungsunterricht</t>
  </si>
  <si>
    <r>
      <t>Wochenstunden</t>
    </r>
    <r>
      <rPr>
        <vertAlign val="superscript"/>
        <sz val="11"/>
        <color indexed="8"/>
        <rFont val="Calibri"/>
        <family val="2"/>
      </rPr>
      <t>1</t>
    </r>
  </si>
  <si>
    <t>Quellen:</t>
  </si>
  <si>
    <t>Vertretung durch Aufhebung von Teilung/Integration; Zusammenlegung von Klassen/Kursen, Tagaktuelle Änderungen im Stundenplan oder sonstige Maßnahmen</t>
  </si>
  <si>
    <t>Vertretungsunterricht an öffentlichen allgemein bildenden Schulen nach Kategorien in den vergangenen vier Schuljahren in Unterrichtswochenstunden (gerundete Daten)</t>
  </si>
  <si>
    <t>in einem Schuljahr</t>
  </si>
  <si>
    <t>Vertretungsunterricht an öffentlichen allgemein bildenden Schulen nach Kategorien in den vergangenen vier Schuljahren (gerundete Daten)</t>
  </si>
  <si>
    <t>Organisation von Vertretungsunterricht an Berliner Schulen 2010 bis 2014</t>
  </si>
  <si>
    <t>Senatsverwaltung für Bildung, Jugend und Wissenschaft: Blickpunkt Schule, Schuljahr 2013/2014</t>
  </si>
  <si>
    <t>http://www.berlin.de/imperia/md/content/sen-bildung/bildungsstatistik/blickpunkt_schule_2013_14.pdf</t>
  </si>
  <si>
    <t>Senatsverwaltung für Bildung, Jugend und Wissenschaft: Blickpunkt Schule, Schuljahr 2012/2013</t>
  </si>
  <si>
    <t>http://www.berlin.de/imperia/md/content/sen-bildung/bildungsstatistik/blickpunkt_schule_2012_13.pdf</t>
  </si>
  <si>
    <t>Senatsverwaltung für Bildung, Jugend und Wissenschaft: Blickpunkt Schule, Schuljahr 2011/2012</t>
  </si>
  <si>
    <t>http://www.berlin.de/imperia/md/content/sen-bildung/bildungsstatistik/blickpunkt_schule_2011_12.pdf</t>
  </si>
  <si>
    <t>Antwort der Senatsverwaltung für Bildung, Jugend und Wissenschaft auf eine parlamentarische</t>
  </si>
  <si>
    <t>Anfrage des Abgeordneten Joschka Langenbrinck (SPD) vom 10. Dezember 2014</t>
  </si>
  <si>
    <t>http://pardok.parlament-berlin.de/starweb/adis/citat/VT/17/SchrAnfr/s17-15198.pdf</t>
  </si>
  <si>
    <t>http://bildet-berlin.de</t>
  </si>
  <si>
    <t>Zusammenstellung und Berechnung:</t>
  </si>
  <si>
    <t>Bildet Berlin! Initiative für Schulqualität e. V.</t>
  </si>
  <si>
    <t>Unterrichts-wochen in 
einem Schuljahr</t>
  </si>
  <si>
    <r>
      <t>2012/2013</t>
    </r>
    <r>
      <rPr>
        <b/>
        <vertAlign val="superscript"/>
        <sz val="11"/>
        <color indexed="8"/>
        <rFont val="Calibri"/>
        <family val="2"/>
      </rPr>
      <t>2</t>
    </r>
  </si>
  <si>
    <r>
      <t>2011/2012</t>
    </r>
    <r>
      <rPr>
        <b/>
        <vertAlign val="superscript"/>
        <sz val="11"/>
        <color indexed="8"/>
        <rFont val="Calibri"/>
        <family val="2"/>
      </rPr>
      <t>3</t>
    </r>
  </si>
  <si>
    <r>
      <t>2010/2011</t>
    </r>
    <r>
      <rPr>
        <b/>
        <vertAlign val="superscript"/>
        <sz val="11"/>
        <color indexed="8"/>
        <rFont val="Calibri"/>
        <family val="2"/>
      </rPr>
      <t>4</t>
    </r>
  </si>
  <si>
    <t>Insgesamt zu erteilender Unterricht in Wochenstunden</t>
  </si>
  <si>
    <t>Durchschnitt 2010 bis 2013 als Annahme für 2013/2014</t>
  </si>
  <si>
    <t>Kalenderjahr</t>
  </si>
  <si>
    <r>
      <t>Vertretung im Rahmen der Personalkostenbudgetierung (PKB) in einem Schuljahr</t>
    </r>
    <r>
      <rPr>
        <b/>
        <vertAlign val="superscript"/>
        <sz val="11"/>
        <color indexed="8"/>
        <rFont val="Calibri"/>
        <family val="2"/>
      </rPr>
      <t>1</t>
    </r>
  </si>
  <si>
    <t>Durchschnitt 2011 bis 2014</t>
  </si>
  <si>
    <t>im Rahmen der Personalkostenbudgetierung erteilter Unterricht</t>
  </si>
  <si>
    <t>Unterrichtsausfall (= Vertretungsanfall - Vertretungsunterricht)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</si>
</sst>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9" fontId="0" fillId="0" borderId="11" xfId="5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9" fontId="0" fillId="0" borderId="15" xfId="50" applyFont="1" applyBorder="1" applyAlignment="1">
      <alignment vertical="center"/>
    </xf>
    <xf numFmtId="164" fontId="0" fillId="0" borderId="16" xfId="50" applyNumberFormat="1" applyFont="1" applyBorder="1" applyAlignment="1">
      <alignment vertical="center"/>
    </xf>
    <xf numFmtId="164" fontId="0" fillId="0" borderId="17" xfId="50" applyNumberFormat="1" applyFont="1" applyBorder="1" applyAlignment="1">
      <alignment vertical="center"/>
    </xf>
    <xf numFmtId="0" fontId="31" fillId="0" borderId="18" xfId="0" applyFont="1" applyBorder="1" applyAlignment="1">
      <alignment horizontal="right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0" fillId="0" borderId="20" xfId="50" applyNumberFormat="1" applyFont="1" applyBorder="1" applyAlignment="1">
      <alignment vertical="center"/>
    </xf>
    <xf numFmtId="0" fontId="0" fillId="0" borderId="21" xfId="0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164" fontId="0" fillId="0" borderId="23" xfId="5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31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9" fontId="0" fillId="0" borderId="32" xfId="50" applyFont="1" applyBorder="1" applyAlignment="1">
      <alignment vertical="center"/>
    </xf>
    <xf numFmtId="164" fontId="0" fillId="0" borderId="33" xfId="50" applyNumberFormat="1" applyFont="1" applyBorder="1" applyAlignment="1">
      <alignment vertical="center"/>
    </xf>
    <xf numFmtId="3" fontId="0" fillId="0" borderId="34" xfId="0" applyNumberFormat="1" applyBorder="1" applyAlignment="1">
      <alignment vertical="center"/>
    </xf>
    <xf numFmtId="164" fontId="0" fillId="0" borderId="35" xfId="50" applyNumberFormat="1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9" fontId="31" fillId="0" borderId="37" xfId="50" applyFont="1" applyBorder="1" applyAlignment="1">
      <alignment vertical="center"/>
    </xf>
    <xf numFmtId="164" fontId="31" fillId="0" borderId="38" xfId="50" applyNumberFormat="1" applyFont="1" applyBorder="1" applyAlignment="1">
      <alignment vertical="center"/>
    </xf>
    <xf numFmtId="3" fontId="31" fillId="0" borderId="37" xfId="0" applyNumberFormat="1" applyFont="1" applyBorder="1" applyAlignment="1">
      <alignment vertical="center"/>
    </xf>
    <xf numFmtId="0" fontId="31" fillId="0" borderId="39" xfId="0" applyFont="1" applyBorder="1" applyAlignment="1">
      <alignment/>
    </xf>
    <xf numFmtId="0" fontId="0" fillId="0" borderId="40" xfId="0" applyBorder="1" applyAlignment="1">
      <alignment horizontal="center" vertical="center"/>
    </xf>
    <xf numFmtId="3" fontId="31" fillId="0" borderId="41" xfId="0" applyNumberFormat="1" applyFont="1" applyBorder="1" applyAlignment="1">
      <alignment vertical="center"/>
    </xf>
    <xf numFmtId="164" fontId="31" fillId="0" borderId="42" xfId="50" applyNumberFormat="1" applyFont="1" applyBorder="1" applyAlignment="1">
      <alignment vertical="center"/>
    </xf>
    <xf numFmtId="3" fontId="31" fillId="0" borderId="4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0" fillId="33" borderId="41" xfId="0" applyNumberFormat="1" applyFont="1" applyFill="1" applyBorder="1" applyAlignment="1">
      <alignment vertical="center"/>
    </xf>
    <xf numFmtId="3" fontId="0" fillId="33" borderId="37" xfId="0" applyNumberFormat="1" applyFont="1" applyFill="1" applyBorder="1" applyAlignment="1">
      <alignment vertical="center"/>
    </xf>
    <xf numFmtId="9" fontId="0" fillId="33" borderId="37" xfId="50" applyFont="1" applyFill="1" applyBorder="1" applyAlignment="1">
      <alignment vertical="center"/>
    </xf>
    <xf numFmtId="164" fontId="0" fillId="33" borderId="42" xfId="50" applyNumberFormat="1" applyFont="1" applyFill="1" applyBorder="1" applyAlignment="1">
      <alignment vertical="center"/>
    </xf>
    <xf numFmtId="164" fontId="0" fillId="33" borderId="38" xfId="50" applyNumberFormat="1" applyFont="1" applyFill="1" applyBorder="1" applyAlignment="1">
      <alignment vertical="center"/>
    </xf>
    <xf numFmtId="9" fontId="31" fillId="33" borderId="37" xfId="50" applyFont="1" applyFill="1" applyBorder="1" applyAlignment="1">
      <alignment vertical="center"/>
    </xf>
    <xf numFmtId="164" fontId="31" fillId="33" borderId="38" xfId="50" applyNumberFormat="1" applyFont="1" applyFill="1" applyBorder="1" applyAlignment="1">
      <alignment vertical="center"/>
    </xf>
    <xf numFmtId="0" fontId="0" fillId="33" borderId="40" xfId="0" applyFont="1" applyFill="1" applyBorder="1" applyAlignment="1">
      <alignment vertical="center" wrapText="1"/>
    </xf>
    <xf numFmtId="3" fontId="31" fillId="33" borderId="37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left"/>
    </xf>
    <xf numFmtId="0" fontId="0" fillId="0" borderId="25" xfId="0" applyBorder="1" applyAlignment="1">
      <alignment vertical="center" wrapText="1"/>
    </xf>
    <xf numFmtId="0" fontId="31" fillId="0" borderId="44" xfId="0" applyFont="1" applyBorder="1" applyAlignment="1">
      <alignment vertical="center"/>
    </xf>
    <xf numFmtId="0" fontId="0" fillId="33" borderId="4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45" xfId="0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7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47" applyFont="1" applyAlignment="1" applyProtection="1">
      <alignment/>
      <protection/>
    </xf>
    <xf numFmtId="0" fontId="31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1" fillId="0" borderId="46" xfId="0" applyFont="1" applyBorder="1" applyAlignment="1">
      <alignment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9" fontId="31" fillId="0" borderId="0" xfId="50" applyFont="1" applyBorder="1" applyAlignment="1">
      <alignment vertical="center"/>
    </xf>
    <xf numFmtId="164" fontId="31" fillId="0" borderId="0" xfId="5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164" fontId="0" fillId="0" borderId="0" xfId="5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46" xfId="0" applyFont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31" fillId="0" borderId="46" xfId="0" applyFont="1" applyBorder="1" applyAlignment="1">
      <alignment horizontal="left"/>
    </xf>
    <xf numFmtId="0" fontId="0" fillId="33" borderId="36" xfId="0" applyFill="1" applyBorder="1" applyAlignment="1">
      <alignment vertical="center"/>
    </xf>
    <xf numFmtId="3" fontId="0" fillId="33" borderId="41" xfId="0" applyNumberFormat="1" applyFill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1" fillId="0" borderId="42" xfId="0" applyFont="1" applyBorder="1" applyAlignment="1">
      <alignment vertical="center"/>
    </xf>
    <xf numFmtId="3" fontId="31" fillId="0" borderId="37" xfId="0" applyNumberFormat="1" applyFont="1" applyBorder="1" applyAlignment="1">
      <alignment/>
    </xf>
    <xf numFmtId="0" fontId="31" fillId="0" borderId="45" xfId="0" applyFont="1" applyBorder="1" applyAlignment="1">
      <alignment vertical="center"/>
    </xf>
    <xf numFmtId="0" fontId="31" fillId="33" borderId="44" xfId="0" applyFont="1" applyFill="1" applyBorder="1" applyAlignment="1">
      <alignment vertical="center"/>
    </xf>
    <xf numFmtId="3" fontId="31" fillId="33" borderId="41" xfId="0" applyNumberFormat="1" applyFont="1" applyFill="1" applyBorder="1" applyAlignment="1">
      <alignment vertical="center"/>
    </xf>
    <xf numFmtId="164" fontId="31" fillId="33" borderId="42" xfId="50" applyNumberFormat="1" applyFont="1" applyFill="1" applyBorder="1" applyAlignment="1">
      <alignment vertical="center"/>
    </xf>
    <xf numFmtId="3" fontId="31" fillId="33" borderId="43" xfId="0" applyNumberFormat="1" applyFont="1" applyFill="1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5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1" fillId="0" borderId="50" xfId="0" applyFont="1" applyBorder="1" applyAlignment="1">
      <alignment horizontal="center" vertical="center"/>
    </xf>
    <xf numFmtId="164" fontId="31" fillId="0" borderId="37" xfId="50" applyNumberFormat="1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5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31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1" fillId="0" borderId="51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lin.de/imperia/md/content/sen-bildung/bildungsstatistik/blickpunkt_schule_2013_14.pdf" TargetMode="External" /><Relationship Id="rId2" Type="http://schemas.openxmlformats.org/officeDocument/2006/relationships/hyperlink" Target="http://www.berlin.de/imperia/md/content/sen-bildung/bildungsstatistik/blickpunkt_schule_2012_13.pdf" TargetMode="External" /><Relationship Id="rId3" Type="http://schemas.openxmlformats.org/officeDocument/2006/relationships/hyperlink" Target="http://www.berlin.de/imperia/md/content/sen-bildung/bildungsstatistik/blickpunkt_schule_2011_12.pdf" TargetMode="External" /><Relationship Id="rId4" Type="http://schemas.openxmlformats.org/officeDocument/2006/relationships/hyperlink" Target="http://pardok.parlament-berlin.de/starweb/adis/citat/VT/17/SchrAnfr/s17-15198.pdf" TargetMode="External" /><Relationship Id="rId5" Type="http://schemas.openxmlformats.org/officeDocument/2006/relationships/hyperlink" Target="http://bildet-berlin.de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Layout" workbookViewId="0" topLeftCell="A6">
      <selection activeCell="D23" sqref="D23"/>
    </sheetView>
  </sheetViews>
  <sheetFormatPr defaultColWidth="8.8515625" defaultRowHeight="15"/>
  <cols>
    <col min="1" max="1" width="1.8515625" style="0" customWidth="1"/>
    <col min="2" max="2" width="61.28125" style="0" customWidth="1"/>
    <col min="3" max="22" width="15.7109375" style="0" customWidth="1"/>
    <col min="23" max="23" width="33.7109375" style="0" hidden="1" customWidth="1"/>
    <col min="24" max="24" width="3.7109375" style="0" customWidth="1"/>
    <col min="25" max="25" width="12.140625" style="0" customWidth="1"/>
    <col min="26" max="27" width="15.7109375" style="0" customWidth="1"/>
  </cols>
  <sheetData>
    <row r="1" ht="23.25">
      <c r="B1" s="64" t="s">
        <v>34</v>
      </c>
    </row>
    <row r="3" spans="2:23" ht="14.25" customHeight="1" thickBot="1">
      <c r="B3" s="61" t="s">
        <v>51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3" t="s">
        <v>17</v>
      </c>
    </row>
    <row r="4" spans="2:23" s="2" customFormat="1" ht="16.5" thickBot="1">
      <c r="B4" s="15" t="s">
        <v>10</v>
      </c>
      <c r="C4" s="110" t="s">
        <v>52</v>
      </c>
      <c r="D4" s="111"/>
      <c r="E4" s="111"/>
      <c r="F4" s="112"/>
      <c r="G4" s="77" t="s">
        <v>48</v>
      </c>
      <c r="H4" s="75"/>
      <c r="I4" s="75"/>
      <c r="J4" s="75"/>
      <c r="K4" s="74" t="s">
        <v>49</v>
      </c>
      <c r="L4" s="75"/>
      <c r="M4" s="75"/>
      <c r="N4" s="76"/>
      <c r="O4" s="77" t="s">
        <v>50</v>
      </c>
      <c r="P4" s="75"/>
      <c r="Q4" s="75"/>
      <c r="R4" s="76"/>
      <c r="S4" s="101" t="s">
        <v>16</v>
      </c>
      <c r="T4" s="102"/>
      <c r="U4" s="102"/>
      <c r="V4" s="103"/>
      <c r="W4" s="57" t="s">
        <v>10</v>
      </c>
    </row>
    <row r="5" spans="2:23" s="47" customFormat="1" ht="15" customHeight="1" thickBot="1">
      <c r="B5" s="37" t="s">
        <v>15</v>
      </c>
      <c r="C5" s="44">
        <f>AVERAGE($G5,$K5,$O5)</f>
        <v>498333.3333333333</v>
      </c>
      <c r="D5" s="92"/>
      <c r="E5" s="92"/>
      <c r="F5" s="93"/>
      <c r="G5" s="46">
        <v>500000</v>
      </c>
      <c r="H5" s="92"/>
      <c r="I5" s="92"/>
      <c r="J5" s="94"/>
      <c r="K5" s="44">
        <v>503000</v>
      </c>
      <c r="L5" s="92"/>
      <c r="M5" s="92"/>
      <c r="N5" s="93"/>
      <c r="O5" s="46">
        <v>492000</v>
      </c>
      <c r="P5" s="92"/>
      <c r="Q5" s="92"/>
      <c r="R5" s="94"/>
      <c r="S5" s="44">
        <f>AVERAGE($G5,$K5,$O5)</f>
        <v>498333.3333333333</v>
      </c>
      <c r="T5" s="95">
        <f>S5*Y11</f>
        <v>18936666.666666664</v>
      </c>
      <c r="U5" s="108">
        <f>S5/S5</f>
        <v>1</v>
      </c>
      <c r="V5" s="109"/>
      <c r="W5" s="96" t="s">
        <v>15</v>
      </c>
    </row>
    <row r="6" spans="2:23" s="5" customFormat="1" ht="15" customHeight="1">
      <c r="B6" s="82"/>
      <c r="C6" s="83"/>
      <c r="D6" s="82"/>
      <c r="E6" s="82"/>
      <c r="F6" s="82"/>
      <c r="G6" s="83"/>
      <c r="H6" s="82"/>
      <c r="I6" s="82"/>
      <c r="J6" s="82"/>
      <c r="K6" s="83"/>
      <c r="L6" s="82"/>
      <c r="M6" s="82"/>
      <c r="N6" s="82"/>
      <c r="O6" s="83"/>
      <c r="P6" s="82"/>
      <c r="Q6" s="82"/>
      <c r="R6" s="82"/>
      <c r="S6" s="83"/>
      <c r="T6" s="84"/>
      <c r="U6" s="85"/>
      <c r="V6" s="86"/>
      <c r="W6" s="82"/>
    </row>
    <row r="8" spans="2:23" ht="15" thickBot="1">
      <c r="B8" s="61" t="s">
        <v>33</v>
      </c>
      <c r="W8" s="3" t="s">
        <v>31</v>
      </c>
    </row>
    <row r="9" spans="2:25" s="2" customFormat="1" ht="14.25">
      <c r="B9" s="4" t="s">
        <v>10</v>
      </c>
      <c r="C9" s="104" t="s">
        <v>5</v>
      </c>
      <c r="D9" s="105"/>
      <c r="E9" s="105"/>
      <c r="F9" s="106"/>
      <c r="G9" s="104" t="s">
        <v>6</v>
      </c>
      <c r="H9" s="105"/>
      <c r="I9" s="105"/>
      <c r="J9" s="106"/>
      <c r="K9" s="104" t="s">
        <v>7</v>
      </c>
      <c r="L9" s="105"/>
      <c r="M9" s="105"/>
      <c r="N9" s="106"/>
      <c r="O9" s="104" t="s">
        <v>8</v>
      </c>
      <c r="P9" s="105"/>
      <c r="Q9" s="105"/>
      <c r="R9" s="106"/>
      <c r="S9" s="107" t="s">
        <v>14</v>
      </c>
      <c r="T9" s="102"/>
      <c r="U9" s="102"/>
      <c r="V9" s="103"/>
      <c r="W9" s="57" t="s">
        <v>10</v>
      </c>
      <c r="Y9" s="113" t="s">
        <v>47</v>
      </c>
    </row>
    <row r="10" spans="2:25" s="2" customFormat="1" ht="43.5" thickBot="1">
      <c r="B10" s="42" t="s">
        <v>9</v>
      </c>
      <c r="C10" s="43" t="s">
        <v>28</v>
      </c>
      <c r="D10" s="25" t="s">
        <v>32</v>
      </c>
      <c r="E10" s="26" t="s">
        <v>12</v>
      </c>
      <c r="F10" s="29" t="s">
        <v>13</v>
      </c>
      <c r="G10" s="43" t="s">
        <v>28</v>
      </c>
      <c r="H10" s="25" t="s">
        <v>32</v>
      </c>
      <c r="I10" s="26" t="s">
        <v>12</v>
      </c>
      <c r="J10" s="29" t="s">
        <v>13</v>
      </c>
      <c r="K10" s="43" t="s">
        <v>28</v>
      </c>
      <c r="L10" s="25" t="s">
        <v>32</v>
      </c>
      <c r="M10" s="26" t="s">
        <v>12</v>
      </c>
      <c r="N10" s="29" t="s">
        <v>13</v>
      </c>
      <c r="O10" s="43" t="s">
        <v>28</v>
      </c>
      <c r="P10" s="25" t="s">
        <v>32</v>
      </c>
      <c r="Q10" s="26" t="s">
        <v>12</v>
      </c>
      <c r="R10" s="29" t="s">
        <v>13</v>
      </c>
      <c r="S10" s="28" t="s">
        <v>11</v>
      </c>
      <c r="T10" s="25" t="s">
        <v>32</v>
      </c>
      <c r="U10" s="26" t="s">
        <v>12</v>
      </c>
      <c r="V10" s="29" t="s">
        <v>13</v>
      </c>
      <c r="W10" s="23" t="s">
        <v>9</v>
      </c>
      <c r="Y10" s="114"/>
    </row>
    <row r="11" spans="2:25" s="5" customFormat="1" ht="15" customHeight="1" thickBot="1">
      <c r="B11" s="16" t="s">
        <v>0</v>
      </c>
      <c r="C11" s="22">
        <v>21000</v>
      </c>
      <c r="D11" s="11">
        <f aca="true" t="shared" si="0" ref="D11:D18">C11*$Y$11</f>
        <v>798000</v>
      </c>
      <c r="E11" s="12">
        <f aca="true" t="shared" si="1" ref="E11:E18">C11/C$37</f>
        <v>0.3860294117647059</v>
      </c>
      <c r="F11" s="21">
        <f aca="true" t="shared" si="2" ref="F11:F18">C11/C$5</f>
        <v>0.04214046822742475</v>
      </c>
      <c r="G11" s="22">
        <v>19900</v>
      </c>
      <c r="H11" s="11">
        <f aca="true" t="shared" si="3" ref="H11:H18">G11*$Y$11</f>
        <v>756200</v>
      </c>
      <c r="I11" s="12">
        <f aca="true" t="shared" si="4" ref="I11:I18">G11/G$37</f>
        <v>0.37265917602996257</v>
      </c>
      <c r="J11" s="13">
        <f aca="true" t="shared" si="5" ref="J11:J18">G11/G$5</f>
        <v>0.0398</v>
      </c>
      <c r="K11" s="22">
        <v>19900</v>
      </c>
      <c r="L11" s="11">
        <f aca="true" t="shared" si="6" ref="L11:L18">K11*$Y$11</f>
        <v>756200</v>
      </c>
      <c r="M11" s="12">
        <f aca="true" t="shared" si="7" ref="M11:M18">K11/K$37</f>
        <v>0.3761814744801512</v>
      </c>
      <c r="N11" s="21">
        <f aca="true" t="shared" si="8" ref="N11:N18">K11/K$5</f>
        <v>0.03956262425447316</v>
      </c>
      <c r="O11" s="22">
        <v>20050</v>
      </c>
      <c r="P11" s="11">
        <f aca="true" t="shared" si="9" ref="P11:P18">O11*$Y$11</f>
        <v>761900</v>
      </c>
      <c r="Q11" s="12">
        <f aca="true" t="shared" si="10" ref="Q11:Q18">O11/O$37</f>
        <v>0.3692449355432781</v>
      </c>
      <c r="R11" s="13">
        <f aca="true" t="shared" si="11" ref="R11:R18">O11/O$5</f>
        <v>0.0407520325203252</v>
      </c>
      <c r="S11" s="20">
        <f>AVERAGE(C11,G11,K11,O11)</f>
        <v>20212.5</v>
      </c>
      <c r="T11" s="11">
        <f aca="true" t="shared" si="12" ref="T11:T18">S11*$Y$11</f>
        <v>768075</v>
      </c>
      <c r="U11" s="12">
        <f aca="true" t="shared" si="13" ref="U11:U18">S11/S$37</f>
        <v>0.376046511627907</v>
      </c>
      <c r="V11" s="13">
        <f aca="true" t="shared" si="14" ref="V11:V18">S11/S$5</f>
        <v>0.040560200668896325</v>
      </c>
      <c r="W11" s="19" t="s">
        <v>0</v>
      </c>
      <c r="Y11" s="63">
        <v>38</v>
      </c>
    </row>
    <row r="12" spans="2:23" s="5" customFormat="1" ht="15" customHeight="1">
      <c r="B12" s="17" t="s">
        <v>1</v>
      </c>
      <c r="C12" s="9">
        <v>7000</v>
      </c>
      <c r="D12" s="6">
        <f t="shared" si="0"/>
        <v>266000</v>
      </c>
      <c r="E12" s="8">
        <f t="shared" si="1"/>
        <v>0.12867647058823528</v>
      </c>
      <c r="F12" s="18">
        <f t="shared" si="2"/>
        <v>0.014046822742474917</v>
      </c>
      <c r="G12" s="9">
        <v>7300</v>
      </c>
      <c r="H12" s="6">
        <f t="shared" si="3"/>
        <v>277400</v>
      </c>
      <c r="I12" s="8">
        <f t="shared" si="4"/>
        <v>0.13670411985018727</v>
      </c>
      <c r="J12" s="14">
        <f t="shared" si="5"/>
        <v>0.0146</v>
      </c>
      <c r="K12" s="9">
        <v>6600</v>
      </c>
      <c r="L12" s="6">
        <f t="shared" si="6"/>
        <v>250800</v>
      </c>
      <c r="M12" s="8">
        <f t="shared" si="7"/>
        <v>0.12476370510396975</v>
      </c>
      <c r="N12" s="18">
        <f t="shared" si="8"/>
        <v>0.013121272365805169</v>
      </c>
      <c r="O12" s="9">
        <v>6700</v>
      </c>
      <c r="P12" s="6">
        <f t="shared" si="9"/>
        <v>254600</v>
      </c>
      <c r="Q12" s="8">
        <f t="shared" si="10"/>
        <v>0.12338858195211787</v>
      </c>
      <c r="R12" s="14">
        <f t="shared" si="11"/>
        <v>0.01361788617886179</v>
      </c>
      <c r="S12" s="10">
        <f>AVERAGE(C12,G12,K12,O12)</f>
        <v>6900</v>
      </c>
      <c r="T12" s="6">
        <f t="shared" si="12"/>
        <v>262200</v>
      </c>
      <c r="U12" s="8">
        <f t="shared" si="13"/>
        <v>0.1283720930232558</v>
      </c>
      <c r="V12" s="14">
        <f t="shared" si="14"/>
        <v>0.013846153846153847</v>
      </c>
      <c r="W12" s="17" t="s">
        <v>1</v>
      </c>
    </row>
    <row r="13" spans="2:23" s="5" customFormat="1" ht="15" customHeight="1">
      <c r="B13" s="17" t="s">
        <v>2</v>
      </c>
      <c r="C13" s="9">
        <v>4900</v>
      </c>
      <c r="D13" s="6">
        <f t="shared" si="0"/>
        <v>186200</v>
      </c>
      <c r="E13" s="8">
        <f t="shared" si="1"/>
        <v>0.0900735294117647</v>
      </c>
      <c r="F13" s="18">
        <f t="shared" si="2"/>
        <v>0.009832775919732441</v>
      </c>
      <c r="G13" s="9">
        <v>5100</v>
      </c>
      <c r="H13" s="6">
        <f t="shared" si="3"/>
        <v>193800</v>
      </c>
      <c r="I13" s="8">
        <f t="shared" si="4"/>
        <v>0.09550561797752809</v>
      </c>
      <c r="J13" s="14">
        <f t="shared" si="5"/>
        <v>0.0102</v>
      </c>
      <c r="K13" s="9">
        <v>5100</v>
      </c>
      <c r="L13" s="6">
        <f t="shared" si="6"/>
        <v>193800</v>
      </c>
      <c r="M13" s="8">
        <f t="shared" si="7"/>
        <v>0.09640831758034027</v>
      </c>
      <c r="N13" s="18">
        <f t="shared" si="8"/>
        <v>0.010139165009940358</v>
      </c>
      <c r="O13" s="9">
        <v>5100</v>
      </c>
      <c r="P13" s="6">
        <f t="shared" si="9"/>
        <v>193800</v>
      </c>
      <c r="Q13" s="8">
        <f t="shared" si="10"/>
        <v>0.09392265193370165</v>
      </c>
      <c r="R13" s="14">
        <f t="shared" si="11"/>
        <v>0.010365853658536586</v>
      </c>
      <c r="S13" s="10">
        <f>AVERAGE(C13,G13,K13,O13)</f>
        <v>5050</v>
      </c>
      <c r="T13" s="6">
        <f t="shared" si="12"/>
        <v>191900</v>
      </c>
      <c r="U13" s="8">
        <f t="shared" si="13"/>
        <v>0.09395348837209302</v>
      </c>
      <c r="V13" s="14">
        <f t="shared" si="14"/>
        <v>0.010133779264214047</v>
      </c>
      <c r="W13" s="17" t="s">
        <v>2</v>
      </c>
    </row>
    <row r="14" spans="2:23" s="5" customFormat="1" ht="15" customHeight="1">
      <c r="B14" s="17" t="s">
        <v>3</v>
      </c>
      <c r="C14" s="9">
        <v>5800</v>
      </c>
      <c r="D14" s="6">
        <f t="shared" si="0"/>
        <v>220400</v>
      </c>
      <c r="E14" s="8">
        <f t="shared" si="1"/>
        <v>0.10661764705882353</v>
      </c>
      <c r="F14" s="18">
        <f t="shared" si="2"/>
        <v>0.011638795986622074</v>
      </c>
      <c r="G14" s="9">
        <v>5500</v>
      </c>
      <c r="H14" s="6">
        <f t="shared" si="3"/>
        <v>209000</v>
      </c>
      <c r="I14" s="8">
        <f t="shared" si="4"/>
        <v>0.10299625468164794</v>
      </c>
      <c r="J14" s="14">
        <f t="shared" si="5"/>
        <v>0.011</v>
      </c>
      <c r="K14" s="9">
        <v>5600</v>
      </c>
      <c r="L14" s="6">
        <f t="shared" si="6"/>
        <v>212800</v>
      </c>
      <c r="M14" s="8">
        <f t="shared" si="7"/>
        <v>0.10586011342155009</v>
      </c>
      <c r="N14" s="18">
        <f t="shared" si="8"/>
        <v>0.011133200795228629</v>
      </c>
      <c r="O14" s="9">
        <v>5800</v>
      </c>
      <c r="P14" s="6">
        <f t="shared" si="9"/>
        <v>220400</v>
      </c>
      <c r="Q14" s="8">
        <f t="shared" si="10"/>
        <v>0.10681399631675875</v>
      </c>
      <c r="R14" s="14">
        <f t="shared" si="11"/>
        <v>0.011788617886178862</v>
      </c>
      <c r="S14" s="10">
        <f>AVERAGE(C14,G14,K14,O14)</f>
        <v>5675</v>
      </c>
      <c r="T14" s="6">
        <f t="shared" si="12"/>
        <v>215650</v>
      </c>
      <c r="U14" s="8">
        <f t="shared" si="13"/>
        <v>0.1055813953488372</v>
      </c>
      <c r="V14" s="14">
        <f t="shared" si="14"/>
        <v>0.011387959866220737</v>
      </c>
      <c r="W14" s="17" t="s">
        <v>3</v>
      </c>
    </row>
    <row r="15" spans="2:23" s="5" customFormat="1" ht="15" customHeight="1" thickBot="1">
      <c r="B15" s="58" t="s">
        <v>4</v>
      </c>
      <c r="C15" s="35">
        <v>5300</v>
      </c>
      <c r="D15" s="32">
        <f t="shared" si="0"/>
        <v>201400</v>
      </c>
      <c r="E15" s="8">
        <f t="shared" si="1"/>
        <v>0.0974264705882353</v>
      </c>
      <c r="F15" s="34">
        <f t="shared" si="2"/>
        <v>0.010635451505016724</v>
      </c>
      <c r="G15" s="7">
        <v>5100</v>
      </c>
      <c r="H15" s="32">
        <f t="shared" si="3"/>
        <v>193800</v>
      </c>
      <c r="I15" s="8">
        <f t="shared" si="4"/>
        <v>0.09550561797752809</v>
      </c>
      <c r="J15" s="36">
        <f t="shared" si="5"/>
        <v>0.0102</v>
      </c>
      <c r="K15" s="7">
        <v>5100</v>
      </c>
      <c r="L15" s="32">
        <f t="shared" si="6"/>
        <v>193800</v>
      </c>
      <c r="M15" s="8">
        <f t="shared" si="7"/>
        <v>0.09640831758034027</v>
      </c>
      <c r="N15" s="34">
        <f t="shared" si="8"/>
        <v>0.010139165009940358</v>
      </c>
      <c r="O15" s="7">
        <v>5450</v>
      </c>
      <c r="P15" s="32">
        <f t="shared" si="9"/>
        <v>207100</v>
      </c>
      <c r="Q15" s="8">
        <f t="shared" si="10"/>
        <v>0.1003683241252302</v>
      </c>
      <c r="R15" s="36">
        <f t="shared" si="11"/>
        <v>0.011077235772357724</v>
      </c>
      <c r="S15" s="10">
        <f>AVERAGE(C15,G15,K15,O15)</f>
        <v>5237.5</v>
      </c>
      <c r="T15" s="32">
        <f t="shared" si="12"/>
        <v>199025</v>
      </c>
      <c r="U15" s="8">
        <f t="shared" si="13"/>
        <v>0.09744186046511628</v>
      </c>
      <c r="V15" s="36">
        <f t="shared" si="14"/>
        <v>0.010510033444816054</v>
      </c>
      <c r="W15" s="58" t="s">
        <v>4</v>
      </c>
    </row>
    <row r="16" spans="2:23" s="47" customFormat="1" ht="15" customHeight="1" thickBot="1">
      <c r="B16" s="59" t="s">
        <v>27</v>
      </c>
      <c r="C16" s="44">
        <f>SUM(C11:C15)</f>
        <v>44000</v>
      </c>
      <c r="D16" s="41">
        <f t="shared" si="0"/>
        <v>1672000</v>
      </c>
      <c r="E16" s="39">
        <f t="shared" si="1"/>
        <v>0.8088235294117647</v>
      </c>
      <c r="F16" s="45">
        <f t="shared" si="2"/>
        <v>0.0882943143812709</v>
      </c>
      <c r="G16" s="44">
        <f>SUM(G11:G15)</f>
        <v>42900</v>
      </c>
      <c r="H16" s="41">
        <f t="shared" si="3"/>
        <v>1630200</v>
      </c>
      <c r="I16" s="39">
        <f t="shared" si="4"/>
        <v>0.8033707865168539</v>
      </c>
      <c r="J16" s="40">
        <f t="shared" si="5"/>
        <v>0.0858</v>
      </c>
      <c r="K16" s="44">
        <f>SUM(K11:K15)</f>
        <v>42300</v>
      </c>
      <c r="L16" s="41">
        <f t="shared" si="6"/>
        <v>1607400</v>
      </c>
      <c r="M16" s="39">
        <f t="shared" si="7"/>
        <v>0.7996219281663516</v>
      </c>
      <c r="N16" s="45">
        <f t="shared" si="8"/>
        <v>0.08409542743538767</v>
      </c>
      <c r="O16" s="44">
        <f>SUM(O11:O15)</f>
        <v>43100</v>
      </c>
      <c r="P16" s="41">
        <f t="shared" si="9"/>
        <v>1637800</v>
      </c>
      <c r="Q16" s="39">
        <f t="shared" si="10"/>
        <v>0.7937384898710865</v>
      </c>
      <c r="R16" s="40">
        <f t="shared" si="11"/>
        <v>0.08760162601626016</v>
      </c>
      <c r="S16" s="46">
        <f>SUM(S11:S15)</f>
        <v>43075</v>
      </c>
      <c r="T16" s="41">
        <f t="shared" si="12"/>
        <v>1636850</v>
      </c>
      <c r="U16" s="39">
        <f t="shared" si="13"/>
        <v>0.8013953488372093</v>
      </c>
      <c r="V16" s="40">
        <f t="shared" si="14"/>
        <v>0.086438127090301</v>
      </c>
      <c r="W16" s="59" t="s">
        <v>27</v>
      </c>
    </row>
    <row r="17" spans="2:23" s="47" customFormat="1" ht="15" customHeight="1" thickBot="1">
      <c r="B17" s="97" t="s">
        <v>57</v>
      </c>
      <c r="C17" s="98">
        <f>C37-C16</f>
        <v>10400</v>
      </c>
      <c r="D17" s="56">
        <f t="shared" si="0"/>
        <v>395200</v>
      </c>
      <c r="E17" s="53">
        <f t="shared" si="1"/>
        <v>0.19117647058823528</v>
      </c>
      <c r="F17" s="99">
        <f t="shared" si="2"/>
        <v>0.020869565217391306</v>
      </c>
      <c r="G17" s="98">
        <f>G37-G16</f>
        <v>10500</v>
      </c>
      <c r="H17" s="56">
        <f t="shared" si="3"/>
        <v>399000</v>
      </c>
      <c r="I17" s="53">
        <f t="shared" si="4"/>
        <v>0.19662921348314608</v>
      </c>
      <c r="J17" s="54">
        <f t="shared" si="5"/>
        <v>0.021</v>
      </c>
      <c r="K17" s="98">
        <f>K37-K16</f>
        <v>10600</v>
      </c>
      <c r="L17" s="56">
        <f t="shared" si="6"/>
        <v>402800</v>
      </c>
      <c r="M17" s="53">
        <f t="shared" si="7"/>
        <v>0.2003780718336484</v>
      </c>
      <c r="N17" s="99">
        <f t="shared" si="8"/>
        <v>0.02107355864811133</v>
      </c>
      <c r="O17" s="98">
        <f>O37-O16</f>
        <v>11200</v>
      </c>
      <c r="P17" s="56">
        <f t="shared" si="9"/>
        <v>425600</v>
      </c>
      <c r="Q17" s="53">
        <f t="shared" si="10"/>
        <v>0.20626151012891344</v>
      </c>
      <c r="R17" s="54">
        <f t="shared" si="11"/>
        <v>0.022764227642276424</v>
      </c>
      <c r="S17" s="100">
        <f>S37-S16</f>
        <v>10675</v>
      </c>
      <c r="T17" s="56">
        <f t="shared" si="12"/>
        <v>405650</v>
      </c>
      <c r="U17" s="53">
        <f t="shared" si="13"/>
        <v>0.1986046511627907</v>
      </c>
      <c r="V17" s="54">
        <f t="shared" si="14"/>
        <v>0.02142140468227425</v>
      </c>
      <c r="W17" s="97" t="s">
        <v>26</v>
      </c>
    </row>
    <row r="18" spans="2:23" s="38" customFormat="1" ht="46.5" customHeight="1" thickBot="1">
      <c r="B18" s="55" t="s">
        <v>30</v>
      </c>
      <c r="C18" s="48">
        <f>C11+C14+C15</f>
        <v>32100</v>
      </c>
      <c r="D18" s="49">
        <f t="shared" si="0"/>
        <v>1219800</v>
      </c>
      <c r="E18" s="50">
        <f t="shared" si="1"/>
        <v>0.5900735294117647</v>
      </c>
      <c r="F18" s="51">
        <f t="shared" si="2"/>
        <v>0.06441471571906354</v>
      </c>
      <c r="G18" s="48">
        <f>G11+G14+G15</f>
        <v>30500</v>
      </c>
      <c r="H18" s="49">
        <f t="shared" si="3"/>
        <v>1159000</v>
      </c>
      <c r="I18" s="50">
        <f t="shared" si="4"/>
        <v>0.5711610486891385</v>
      </c>
      <c r="J18" s="52">
        <f t="shared" si="5"/>
        <v>0.061</v>
      </c>
      <c r="K18" s="48">
        <f>K11+K14+K15</f>
        <v>30600</v>
      </c>
      <c r="L18" s="49">
        <f t="shared" si="6"/>
        <v>1162800</v>
      </c>
      <c r="M18" s="50">
        <f t="shared" si="7"/>
        <v>0.5784499054820416</v>
      </c>
      <c r="N18" s="51">
        <f t="shared" si="8"/>
        <v>0.060834990059642144</v>
      </c>
      <c r="O18" s="48">
        <f>O11+O14+O15</f>
        <v>31300</v>
      </c>
      <c r="P18" s="49">
        <f t="shared" si="9"/>
        <v>1189400</v>
      </c>
      <c r="Q18" s="50">
        <f t="shared" si="10"/>
        <v>0.576427255985267</v>
      </c>
      <c r="R18" s="52">
        <f t="shared" si="11"/>
        <v>0.06361788617886178</v>
      </c>
      <c r="S18" s="48">
        <f>AVERAGE(C18,G18,K18,O18)</f>
        <v>31125</v>
      </c>
      <c r="T18" s="56">
        <f t="shared" si="12"/>
        <v>1182750</v>
      </c>
      <c r="U18" s="53">
        <f t="shared" si="13"/>
        <v>0.5790697674418605</v>
      </c>
      <c r="V18" s="54">
        <f t="shared" si="14"/>
        <v>0.062458193979933116</v>
      </c>
      <c r="W18" s="60" t="s">
        <v>30</v>
      </c>
    </row>
    <row r="21" spans="2:23" ht="14.25" customHeight="1" thickBot="1">
      <c r="B21" s="2" t="s">
        <v>54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W21" s="3" t="s">
        <v>17</v>
      </c>
    </row>
    <row r="22" spans="2:23" s="2" customFormat="1" ht="15" thickBot="1">
      <c r="B22" s="15" t="s">
        <v>53</v>
      </c>
      <c r="C22" s="110">
        <v>2014</v>
      </c>
      <c r="D22" s="111"/>
      <c r="E22" s="111"/>
      <c r="F22" s="112"/>
      <c r="G22" s="87">
        <v>2013</v>
      </c>
      <c r="H22" s="75"/>
      <c r="I22" s="75"/>
      <c r="J22" s="75"/>
      <c r="K22" s="88">
        <v>2012</v>
      </c>
      <c r="L22" s="75"/>
      <c r="M22" s="75"/>
      <c r="N22" s="76"/>
      <c r="O22" s="89">
        <v>2011</v>
      </c>
      <c r="P22" s="75"/>
      <c r="Q22" s="75"/>
      <c r="R22" s="76"/>
      <c r="S22" s="101" t="s">
        <v>55</v>
      </c>
      <c r="T22" s="102"/>
      <c r="U22" s="102"/>
      <c r="V22" s="103"/>
      <c r="W22" s="57" t="s">
        <v>10</v>
      </c>
    </row>
    <row r="23" spans="2:23" s="5" customFormat="1" ht="15" customHeight="1" thickBot="1">
      <c r="B23" s="90" t="s">
        <v>56</v>
      </c>
      <c r="C23" s="91">
        <f>D23/$Y$11</f>
        <v>11490.526315789473</v>
      </c>
      <c r="D23" s="56">
        <v>436640</v>
      </c>
      <c r="E23" s="50">
        <f>C23/C$37</f>
        <v>0.21122291021671827</v>
      </c>
      <c r="F23" s="52">
        <f>C23/C$5</f>
        <v>0.02305791233937687</v>
      </c>
      <c r="G23" s="91">
        <f>H23/$Y$11</f>
        <v>12718.394736842105</v>
      </c>
      <c r="H23" s="56">
        <v>483299</v>
      </c>
      <c r="I23" s="50">
        <f>G23/G$37</f>
        <v>0.2381721860831855</v>
      </c>
      <c r="J23" s="52">
        <f>G23/G$5</f>
        <v>0.02543678947368421</v>
      </c>
      <c r="K23" s="91">
        <f>L23/$Y$11</f>
        <v>12248.947368421053</v>
      </c>
      <c r="L23" s="56">
        <v>465460</v>
      </c>
      <c r="M23" s="50">
        <f>K23/K$37</f>
        <v>0.2315490995920804</v>
      </c>
      <c r="N23" s="52">
        <f>K23/K$5</f>
        <v>0.02435178403264623</v>
      </c>
      <c r="O23" s="91">
        <f>P23/$Y$11</f>
        <v>11258.842105263158</v>
      </c>
      <c r="P23" s="56">
        <v>427836</v>
      </c>
      <c r="Q23" s="50">
        <f>O23/O$37</f>
        <v>0.20734515847630125</v>
      </c>
      <c r="R23" s="52">
        <f>O23/O$5</f>
        <v>0.02288382541720154</v>
      </c>
      <c r="S23" s="91">
        <f>T23/$Y$11</f>
        <v>11929.177631578947</v>
      </c>
      <c r="T23" s="91">
        <f>AVERAGE($D23,$H23,$L23,$P23)</f>
        <v>453308.75</v>
      </c>
      <c r="U23" s="53">
        <f>S23/S$37</f>
        <v>0.22193818849449204</v>
      </c>
      <c r="V23" s="54">
        <f>S23/S$5</f>
        <v>0.02393814909346946</v>
      </c>
      <c r="W23" s="62" t="s">
        <v>15</v>
      </c>
    </row>
    <row r="28" spans="2:23" ht="15" thickBot="1">
      <c r="B28" s="2" t="s">
        <v>18</v>
      </c>
      <c r="W28" s="3" t="s">
        <v>18</v>
      </c>
    </row>
    <row r="29" spans="2:23" s="2" customFormat="1" ht="14.25">
      <c r="B29" s="15" t="s">
        <v>10</v>
      </c>
      <c r="C29" s="115" t="s">
        <v>5</v>
      </c>
      <c r="D29" s="105"/>
      <c r="E29" s="105"/>
      <c r="F29" s="116"/>
      <c r="G29" s="104" t="s">
        <v>6</v>
      </c>
      <c r="H29" s="105"/>
      <c r="I29" s="105"/>
      <c r="J29" s="106"/>
      <c r="K29" s="115" t="s">
        <v>7</v>
      </c>
      <c r="L29" s="105"/>
      <c r="M29" s="105"/>
      <c r="N29" s="116"/>
      <c r="O29" s="104" t="s">
        <v>8</v>
      </c>
      <c r="P29" s="105"/>
      <c r="Q29" s="105"/>
      <c r="R29" s="106"/>
      <c r="S29" s="117" t="s">
        <v>14</v>
      </c>
      <c r="T29" s="102"/>
      <c r="U29" s="102"/>
      <c r="V29" s="103"/>
      <c r="W29" s="57" t="s">
        <v>10</v>
      </c>
    </row>
    <row r="30" spans="2:23" s="2" customFormat="1" ht="43.5" thickBot="1">
      <c r="B30" s="23" t="s">
        <v>19</v>
      </c>
      <c r="C30" s="43" t="s">
        <v>28</v>
      </c>
      <c r="D30" s="25" t="s">
        <v>32</v>
      </c>
      <c r="E30" s="26" t="s">
        <v>12</v>
      </c>
      <c r="F30" s="27" t="s">
        <v>13</v>
      </c>
      <c r="G30" s="43" t="s">
        <v>28</v>
      </c>
      <c r="H30" s="25" t="s">
        <v>32</v>
      </c>
      <c r="I30" s="26" t="s">
        <v>12</v>
      </c>
      <c r="J30" s="29" t="s">
        <v>13</v>
      </c>
      <c r="K30" s="43" t="s">
        <v>28</v>
      </c>
      <c r="L30" s="25" t="s">
        <v>32</v>
      </c>
      <c r="M30" s="26" t="s">
        <v>12</v>
      </c>
      <c r="N30" s="27" t="s">
        <v>13</v>
      </c>
      <c r="O30" s="43" t="s">
        <v>28</v>
      </c>
      <c r="P30" s="25" t="s">
        <v>32</v>
      </c>
      <c r="Q30" s="26" t="s">
        <v>12</v>
      </c>
      <c r="R30" s="29" t="s">
        <v>13</v>
      </c>
      <c r="S30" s="24" t="s">
        <v>11</v>
      </c>
      <c r="T30" s="25" t="s">
        <v>32</v>
      </c>
      <c r="U30" s="26" t="s">
        <v>12</v>
      </c>
      <c r="V30" s="29" t="s">
        <v>13</v>
      </c>
      <c r="W30" s="23" t="s">
        <v>19</v>
      </c>
    </row>
    <row r="31" spans="2:23" s="5" customFormat="1" ht="14.25" customHeight="1">
      <c r="B31" s="19" t="s">
        <v>20</v>
      </c>
      <c r="C31" s="20">
        <v>2470</v>
      </c>
      <c r="D31" s="11">
        <f aca="true" t="shared" si="15" ref="D31:D36">C31*$Y$11</f>
        <v>93860</v>
      </c>
      <c r="E31" s="12">
        <f aca="true" t="shared" si="16" ref="E31:E36">C31/C$37</f>
        <v>0.04540441176470588</v>
      </c>
      <c r="F31" s="21">
        <f aca="true" t="shared" si="17" ref="F31:F36">C31/C$5</f>
        <v>0.004956521739130435</v>
      </c>
      <c r="G31" s="22">
        <v>1590</v>
      </c>
      <c r="H31" s="11">
        <f aca="true" t="shared" si="18" ref="H31:H36">G31*$Y$11</f>
        <v>60420</v>
      </c>
      <c r="I31" s="12">
        <f aca="true" t="shared" si="19" ref="I31:I36">G31/G$37</f>
        <v>0.029775280898876405</v>
      </c>
      <c r="J31" s="13">
        <f aca="true" t="shared" si="20" ref="J31:J36">G31/G$5</f>
        <v>0.00318</v>
      </c>
      <c r="K31" s="20">
        <v>1900</v>
      </c>
      <c r="L31" s="11">
        <f aca="true" t="shared" si="21" ref="L31:L36">K31*$Y$11</f>
        <v>72200</v>
      </c>
      <c r="M31" s="12">
        <f aca="true" t="shared" si="22" ref="M31:M36">K31/K$37</f>
        <v>0.035916824196597356</v>
      </c>
      <c r="N31" s="21">
        <f aca="true" t="shared" si="23" ref="N31:N36">K31/K$5</f>
        <v>0.0037773359840954273</v>
      </c>
      <c r="O31" s="22">
        <v>3100</v>
      </c>
      <c r="P31" s="11">
        <f aca="true" t="shared" si="24" ref="P31:P36">O31*$Y$11</f>
        <v>117800</v>
      </c>
      <c r="Q31" s="12">
        <f aca="true" t="shared" si="25" ref="Q31:Q36">O31/O$37</f>
        <v>0.0570902394106814</v>
      </c>
      <c r="R31" s="13">
        <f aca="true" t="shared" si="26" ref="R31:R36">O31/O$5</f>
        <v>0.006300813008130081</v>
      </c>
      <c r="S31" s="20">
        <f aca="true" t="shared" si="27" ref="S31:S36">AVERAGE(C31,G31,K31,O31)</f>
        <v>2265</v>
      </c>
      <c r="T31" s="11">
        <f aca="true" t="shared" si="28" ref="T31:T36">S31*$Y$11</f>
        <v>86070</v>
      </c>
      <c r="U31" s="12">
        <f aca="true" t="shared" si="29" ref="U31:U36">S31/S$37</f>
        <v>0.04213953488372093</v>
      </c>
      <c r="V31" s="13">
        <f aca="true" t="shared" si="30" ref="V31:V36">S31/S$5</f>
        <v>0.004545150501672241</v>
      </c>
      <c r="W31" s="19" t="s">
        <v>20</v>
      </c>
    </row>
    <row r="32" spans="2:23" s="5" customFormat="1" ht="14.25" customHeight="1">
      <c r="B32" s="17" t="s">
        <v>21</v>
      </c>
      <c r="C32" s="10">
        <v>32360</v>
      </c>
      <c r="D32" s="6">
        <f t="shared" si="15"/>
        <v>1229680</v>
      </c>
      <c r="E32" s="8">
        <f t="shared" si="16"/>
        <v>0.5948529411764706</v>
      </c>
      <c r="F32" s="18">
        <f t="shared" si="17"/>
        <v>0.06493645484949832</v>
      </c>
      <c r="G32" s="9">
        <v>32840</v>
      </c>
      <c r="H32" s="6">
        <f t="shared" si="18"/>
        <v>1247920</v>
      </c>
      <c r="I32" s="8">
        <f t="shared" si="19"/>
        <v>0.6149812734082397</v>
      </c>
      <c r="J32" s="14">
        <f t="shared" si="20"/>
        <v>0.06568</v>
      </c>
      <c r="K32" s="10">
        <v>32910</v>
      </c>
      <c r="L32" s="6">
        <f t="shared" si="21"/>
        <v>1250580</v>
      </c>
      <c r="M32" s="8">
        <f t="shared" si="22"/>
        <v>0.622117202268431</v>
      </c>
      <c r="N32" s="18">
        <f t="shared" si="23"/>
        <v>0.06542743538767395</v>
      </c>
      <c r="O32" s="9">
        <v>33390</v>
      </c>
      <c r="P32" s="6">
        <f t="shared" si="24"/>
        <v>1268820</v>
      </c>
      <c r="Q32" s="8">
        <f t="shared" si="25"/>
        <v>0.6149171270718232</v>
      </c>
      <c r="R32" s="14">
        <f t="shared" si="26"/>
        <v>0.06786585365853659</v>
      </c>
      <c r="S32" s="10">
        <f t="shared" si="27"/>
        <v>32875</v>
      </c>
      <c r="T32" s="6">
        <f t="shared" si="28"/>
        <v>1249250</v>
      </c>
      <c r="U32" s="8">
        <f t="shared" si="29"/>
        <v>0.6116279069767442</v>
      </c>
      <c r="V32" s="14">
        <f t="shared" si="30"/>
        <v>0.06596989966555185</v>
      </c>
      <c r="W32" s="17" t="s">
        <v>21</v>
      </c>
    </row>
    <row r="33" spans="2:23" s="5" customFormat="1" ht="14.25" customHeight="1">
      <c r="B33" s="17" t="s">
        <v>22</v>
      </c>
      <c r="C33" s="10">
        <v>2860</v>
      </c>
      <c r="D33" s="6">
        <f t="shared" si="15"/>
        <v>108680</v>
      </c>
      <c r="E33" s="8">
        <f t="shared" si="16"/>
        <v>0.052573529411764706</v>
      </c>
      <c r="F33" s="18">
        <f t="shared" si="17"/>
        <v>0.005739130434782609</v>
      </c>
      <c r="G33" s="9">
        <v>2780</v>
      </c>
      <c r="H33" s="6">
        <f t="shared" si="18"/>
        <v>105640</v>
      </c>
      <c r="I33" s="8">
        <f t="shared" si="19"/>
        <v>0.052059925093632956</v>
      </c>
      <c r="J33" s="14">
        <f t="shared" si="20"/>
        <v>0.00556</v>
      </c>
      <c r="K33" s="10">
        <v>2750</v>
      </c>
      <c r="L33" s="6">
        <f t="shared" si="21"/>
        <v>104500</v>
      </c>
      <c r="M33" s="8">
        <f t="shared" si="22"/>
        <v>0.05198487712665406</v>
      </c>
      <c r="N33" s="18">
        <f t="shared" si="23"/>
        <v>0.0054671968190854875</v>
      </c>
      <c r="O33" s="9">
        <v>2660</v>
      </c>
      <c r="P33" s="6">
        <f t="shared" si="24"/>
        <v>101080</v>
      </c>
      <c r="Q33" s="8">
        <f t="shared" si="25"/>
        <v>0.048987108655616944</v>
      </c>
      <c r="R33" s="14">
        <f t="shared" si="26"/>
        <v>0.00540650406504065</v>
      </c>
      <c r="S33" s="10">
        <f t="shared" si="27"/>
        <v>2762.5</v>
      </c>
      <c r="T33" s="6">
        <f t="shared" si="28"/>
        <v>104975</v>
      </c>
      <c r="U33" s="8">
        <f t="shared" si="29"/>
        <v>0.0513953488372093</v>
      </c>
      <c r="V33" s="14">
        <f t="shared" si="30"/>
        <v>0.005543478260869566</v>
      </c>
      <c r="W33" s="17" t="s">
        <v>22</v>
      </c>
    </row>
    <row r="34" spans="2:23" s="5" customFormat="1" ht="14.25" customHeight="1">
      <c r="B34" s="17" t="s">
        <v>23</v>
      </c>
      <c r="C34" s="10">
        <v>9290</v>
      </c>
      <c r="D34" s="6">
        <f t="shared" si="15"/>
        <v>353020</v>
      </c>
      <c r="E34" s="8">
        <f t="shared" si="16"/>
        <v>0.17077205882352942</v>
      </c>
      <c r="F34" s="18">
        <f t="shared" si="17"/>
        <v>0.018642140468227427</v>
      </c>
      <c r="G34" s="9">
        <v>9240</v>
      </c>
      <c r="H34" s="6">
        <f t="shared" si="18"/>
        <v>351120</v>
      </c>
      <c r="I34" s="8">
        <f t="shared" si="19"/>
        <v>0.17303370786516853</v>
      </c>
      <c r="J34" s="14">
        <f t="shared" si="20"/>
        <v>0.01848</v>
      </c>
      <c r="K34" s="10">
        <v>9230</v>
      </c>
      <c r="L34" s="6">
        <f t="shared" si="21"/>
        <v>350740</v>
      </c>
      <c r="M34" s="8">
        <f t="shared" si="22"/>
        <v>0.17448015122873345</v>
      </c>
      <c r="N34" s="18">
        <f t="shared" si="23"/>
        <v>0.01834990059642147</v>
      </c>
      <c r="O34" s="9">
        <v>9040</v>
      </c>
      <c r="P34" s="6">
        <f t="shared" si="24"/>
        <v>343520</v>
      </c>
      <c r="Q34" s="8">
        <f t="shared" si="25"/>
        <v>0.16648250460405156</v>
      </c>
      <c r="R34" s="14">
        <f t="shared" si="26"/>
        <v>0.0183739837398374</v>
      </c>
      <c r="S34" s="10">
        <f t="shared" si="27"/>
        <v>9200</v>
      </c>
      <c r="T34" s="6">
        <f t="shared" si="28"/>
        <v>349600</v>
      </c>
      <c r="U34" s="8">
        <f t="shared" si="29"/>
        <v>0.17116279069767443</v>
      </c>
      <c r="V34" s="14">
        <f t="shared" si="30"/>
        <v>0.018461538461538463</v>
      </c>
      <c r="W34" s="17" t="s">
        <v>23</v>
      </c>
    </row>
    <row r="35" spans="2:23" s="5" customFormat="1" ht="14.25" customHeight="1">
      <c r="B35" s="17" t="s">
        <v>3</v>
      </c>
      <c r="C35" s="10">
        <v>4480</v>
      </c>
      <c r="D35" s="6">
        <f t="shared" si="15"/>
        <v>170240</v>
      </c>
      <c r="E35" s="8">
        <f t="shared" si="16"/>
        <v>0.08235294117647059</v>
      </c>
      <c r="F35" s="18">
        <f t="shared" si="17"/>
        <v>0.008989966555183948</v>
      </c>
      <c r="G35" s="9">
        <v>4280</v>
      </c>
      <c r="H35" s="6">
        <f t="shared" si="18"/>
        <v>162640</v>
      </c>
      <c r="I35" s="8">
        <f t="shared" si="19"/>
        <v>0.08014981273408239</v>
      </c>
      <c r="J35" s="14">
        <f t="shared" si="20"/>
        <v>0.00856</v>
      </c>
      <c r="K35" s="10">
        <v>4040</v>
      </c>
      <c r="L35" s="6">
        <f t="shared" si="21"/>
        <v>153520</v>
      </c>
      <c r="M35" s="8">
        <f t="shared" si="22"/>
        <v>0.07637051039697543</v>
      </c>
      <c r="N35" s="18">
        <f t="shared" si="23"/>
        <v>0.008031809145129225</v>
      </c>
      <c r="O35" s="9">
        <v>4050</v>
      </c>
      <c r="P35" s="6">
        <f t="shared" si="24"/>
        <v>153900</v>
      </c>
      <c r="Q35" s="8">
        <f t="shared" si="25"/>
        <v>0.07458563535911603</v>
      </c>
      <c r="R35" s="14">
        <f t="shared" si="26"/>
        <v>0.008231707317073171</v>
      </c>
      <c r="S35" s="10">
        <f t="shared" si="27"/>
        <v>4212.5</v>
      </c>
      <c r="T35" s="6">
        <f t="shared" si="28"/>
        <v>160075</v>
      </c>
      <c r="U35" s="8">
        <f t="shared" si="29"/>
        <v>0.07837209302325582</v>
      </c>
      <c r="V35" s="14">
        <f t="shared" si="30"/>
        <v>0.008453177257525084</v>
      </c>
      <c r="W35" s="17" t="s">
        <v>3</v>
      </c>
    </row>
    <row r="36" spans="2:23" s="5" customFormat="1" ht="14.25" customHeight="1" thickBot="1">
      <c r="B36" s="30" t="s">
        <v>24</v>
      </c>
      <c r="C36" s="31">
        <v>2940</v>
      </c>
      <c r="D36" s="32">
        <f t="shared" si="15"/>
        <v>111720</v>
      </c>
      <c r="E36" s="33">
        <f t="shared" si="16"/>
        <v>0.054044117647058826</v>
      </c>
      <c r="F36" s="34">
        <f t="shared" si="17"/>
        <v>0.005899665551839465</v>
      </c>
      <c r="G36" s="35">
        <v>2670</v>
      </c>
      <c r="H36" s="32">
        <f t="shared" si="18"/>
        <v>101460</v>
      </c>
      <c r="I36" s="33">
        <f t="shared" si="19"/>
        <v>0.05</v>
      </c>
      <c r="J36" s="36">
        <f t="shared" si="20"/>
        <v>0.00534</v>
      </c>
      <c r="K36" s="31">
        <v>2070</v>
      </c>
      <c r="L36" s="32">
        <f t="shared" si="21"/>
        <v>78660</v>
      </c>
      <c r="M36" s="33">
        <f t="shared" si="22"/>
        <v>0.0391304347826087</v>
      </c>
      <c r="N36" s="34">
        <f t="shared" si="23"/>
        <v>0.00411530815109344</v>
      </c>
      <c r="O36" s="35">
        <v>2060</v>
      </c>
      <c r="P36" s="32">
        <f t="shared" si="24"/>
        <v>78280</v>
      </c>
      <c r="Q36" s="33">
        <f t="shared" si="25"/>
        <v>0.03793738489871087</v>
      </c>
      <c r="R36" s="36">
        <f t="shared" si="26"/>
        <v>0.004186991869918699</v>
      </c>
      <c r="S36" s="31">
        <f t="shared" si="27"/>
        <v>2435</v>
      </c>
      <c r="T36" s="32">
        <f t="shared" si="28"/>
        <v>92530</v>
      </c>
      <c r="U36" s="33">
        <f t="shared" si="29"/>
        <v>0.045302325581395346</v>
      </c>
      <c r="V36" s="36">
        <f t="shared" si="30"/>
        <v>0.004886287625418061</v>
      </c>
      <c r="W36" s="30" t="s">
        <v>24</v>
      </c>
    </row>
    <row r="37" spans="2:23" s="47" customFormat="1" ht="14.25" customHeight="1" thickBot="1">
      <c r="B37" s="37" t="s">
        <v>25</v>
      </c>
      <c r="C37" s="46">
        <f aca="true" t="shared" si="31" ref="C37:V37">SUM(C31:C36)</f>
        <v>54400</v>
      </c>
      <c r="D37" s="41">
        <f t="shared" si="31"/>
        <v>2067200</v>
      </c>
      <c r="E37" s="39">
        <f t="shared" si="31"/>
        <v>1</v>
      </c>
      <c r="F37" s="45">
        <f t="shared" si="31"/>
        <v>0.1091638795986622</v>
      </c>
      <c r="G37" s="44">
        <f t="shared" si="31"/>
        <v>53400</v>
      </c>
      <c r="H37" s="41">
        <f t="shared" si="31"/>
        <v>2029200</v>
      </c>
      <c r="I37" s="39">
        <f t="shared" si="31"/>
        <v>1</v>
      </c>
      <c r="J37" s="40">
        <f t="shared" si="31"/>
        <v>0.10679999999999999</v>
      </c>
      <c r="K37" s="46">
        <f t="shared" si="31"/>
        <v>52900</v>
      </c>
      <c r="L37" s="41">
        <f t="shared" si="31"/>
        <v>2010200</v>
      </c>
      <c r="M37" s="39">
        <f t="shared" si="31"/>
        <v>1</v>
      </c>
      <c r="N37" s="45">
        <f t="shared" si="31"/>
        <v>0.105168986083499</v>
      </c>
      <c r="O37" s="44">
        <f t="shared" si="31"/>
        <v>54300</v>
      </c>
      <c r="P37" s="41">
        <f t="shared" si="31"/>
        <v>2063400</v>
      </c>
      <c r="Q37" s="39">
        <f t="shared" si="31"/>
        <v>1</v>
      </c>
      <c r="R37" s="40">
        <f t="shared" si="31"/>
        <v>0.11036585365853657</v>
      </c>
      <c r="S37" s="46">
        <f t="shared" si="31"/>
        <v>53750</v>
      </c>
      <c r="T37" s="41">
        <f t="shared" si="31"/>
        <v>2042500</v>
      </c>
      <c r="U37" s="39">
        <f t="shared" si="31"/>
        <v>1</v>
      </c>
      <c r="V37" s="40">
        <f t="shared" si="31"/>
        <v>0.10785953177257526</v>
      </c>
      <c r="W37" s="37" t="s">
        <v>25</v>
      </c>
    </row>
    <row r="38" spans="2:23" s="47" customFormat="1" ht="14.25" customHeight="1">
      <c r="B38" s="78"/>
      <c r="C38" s="79"/>
      <c r="D38" s="79"/>
      <c r="E38" s="80"/>
      <c r="F38" s="81"/>
      <c r="G38" s="79"/>
      <c r="H38" s="79"/>
      <c r="I38" s="80"/>
      <c r="J38" s="81"/>
      <c r="K38" s="79"/>
      <c r="L38" s="79"/>
      <c r="M38" s="80"/>
      <c r="N38" s="81"/>
      <c r="O38" s="79"/>
      <c r="P38" s="79"/>
      <c r="Q38" s="80"/>
      <c r="R38" s="81"/>
      <c r="S38" s="79"/>
      <c r="T38" s="79"/>
      <c r="U38" s="80"/>
      <c r="V38" s="81"/>
      <c r="W38" s="78"/>
    </row>
    <row r="39" ht="14.25">
      <c r="D39" s="1"/>
    </row>
    <row r="40" spans="2:15" ht="14.25">
      <c r="B40" s="2" t="s">
        <v>29</v>
      </c>
      <c r="O40" s="2"/>
    </row>
    <row r="41" spans="1:19" ht="15.75">
      <c r="A41" s="68">
        <v>1</v>
      </c>
      <c r="B41" s="69" t="s">
        <v>41</v>
      </c>
      <c r="C41" s="66" t="s">
        <v>43</v>
      </c>
      <c r="N41" s="68"/>
      <c r="O41" s="2"/>
      <c r="R41" s="67"/>
      <c r="S41" s="66"/>
    </row>
    <row r="42" spans="2:18" ht="14.25">
      <c r="B42" s="69" t="s">
        <v>42</v>
      </c>
      <c r="R42" s="67"/>
    </row>
    <row r="43" spans="1:19" ht="15.75">
      <c r="A43" s="68">
        <v>2</v>
      </c>
      <c r="B43" s="69" t="s">
        <v>35</v>
      </c>
      <c r="C43" s="66" t="s">
        <v>36</v>
      </c>
      <c r="D43" s="65"/>
      <c r="E43" s="65"/>
      <c r="F43" s="65"/>
      <c r="G43" s="65"/>
      <c r="H43" s="65"/>
      <c r="I43" s="65"/>
      <c r="N43" s="68"/>
      <c r="R43" s="67"/>
      <c r="S43" s="66"/>
    </row>
    <row r="44" spans="1:19" ht="15.75">
      <c r="A44" s="68">
        <v>3</v>
      </c>
      <c r="B44" s="69" t="s">
        <v>37</v>
      </c>
      <c r="C44" s="66" t="s">
        <v>38</v>
      </c>
      <c r="D44" s="65"/>
      <c r="E44" s="65"/>
      <c r="F44" s="65"/>
      <c r="G44" s="65"/>
      <c r="H44" s="65"/>
      <c r="I44" s="65"/>
      <c r="N44" s="68"/>
      <c r="R44" s="67"/>
      <c r="S44" s="66"/>
    </row>
    <row r="45" spans="1:19" ht="15.75">
      <c r="A45" s="68">
        <v>4</v>
      </c>
      <c r="B45" s="69" t="s">
        <v>39</v>
      </c>
      <c r="C45" s="66" t="s">
        <v>40</v>
      </c>
      <c r="D45" s="65"/>
      <c r="E45" s="65"/>
      <c r="F45" s="65"/>
      <c r="G45" s="65"/>
      <c r="H45" s="65"/>
      <c r="I45" s="65"/>
      <c r="N45" s="68"/>
      <c r="R45" s="67"/>
      <c r="S45" s="66"/>
    </row>
    <row r="46" spans="1:19" ht="15.75">
      <c r="A46" s="68"/>
      <c r="D46" s="65"/>
      <c r="E46" s="65"/>
      <c r="F46" s="65"/>
      <c r="G46" s="65"/>
      <c r="H46" s="65"/>
      <c r="I46" s="65"/>
      <c r="N46" s="68"/>
      <c r="R46" s="67"/>
      <c r="S46" s="66"/>
    </row>
    <row r="47" spans="1:15" s="71" customFormat="1" ht="15">
      <c r="A47" s="70"/>
      <c r="B47" s="2" t="s">
        <v>45</v>
      </c>
      <c r="F47" s="72"/>
      <c r="G47" s="72"/>
      <c r="H47" s="72"/>
      <c r="I47" s="72"/>
      <c r="N47" s="70"/>
      <c r="O47" s="2"/>
    </row>
    <row r="48" spans="2:19" ht="15" customHeight="1">
      <c r="B48" t="s">
        <v>46</v>
      </c>
      <c r="C48" s="73" t="s">
        <v>44</v>
      </c>
      <c r="S48" s="73"/>
    </row>
  </sheetData>
  <sheetProtection/>
  <mergeCells count="16">
    <mergeCell ref="Y9:Y10"/>
    <mergeCell ref="C29:F29"/>
    <mergeCell ref="G29:J29"/>
    <mergeCell ref="K29:N29"/>
    <mergeCell ref="O29:R29"/>
    <mergeCell ref="S29:V29"/>
    <mergeCell ref="C22:F22"/>
    <mergeCell ref="S22:V22"/>
    <mergeCell ref="S4:V4"/>
    <mergeCell ref="C9:F9"/>
    <mergeCell ref="S9:V9"/>
    <mergeCell ref="O9:R9"/>
    <mergeCell ref="K9:N9"/>
    <mergeCell ref="G9:J9"/>
    <mergeCell ref="U5:V5"/>
    <mergeCell ref="C4:F4"/>
  </mergeCells>
  <hyperlinks>
    <hyperlink ref="C43" r:id="rId1" display="http://www.berlin.de/imperia/md/content/sen-bildung/bildungsstatistik/blickpunkt_schule_2013_14.pdf"/>
    <hyperlink ref="C44" r:id="rId2" display="http://www.berlin.de/imperia/md/content/sen-bildung/bildungsstatistik/blickpunkt_schule_2012_13.pdf"/>
    <hyperlink ref="C45" r:id="rId3" display="http://www.berlin.de/imperia/md/content/sen-bildung/bildungsstatistik/blickpunkt_schule_2011_12.pdf"/>
    <hyperlink ref="C41" r:id="rId4" display="http://pardok.parlament-berlin.de/starweb/adis/citat/VT/17/SchrAnfr/s17-15198.pdf"/>
    <hyperlink ref="C48" r:id="rId5" display="http://bildet-berlin.de"/>
  </hyperlinks>
  <printOptions/>
  <pageMargins left="0.25" right="0.10833333333333334" top="0.75" bottom="0.8916666666666667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2015-01-25T20:14:28Z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